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Aprekini_bez dokumentiem/"/>
    </mc:Choice>
  </mc:AlternateContent>
  <xr:revisionPtr revIDLastSave="0" documentId="8_{0AFC4450-683A-452D-8CA3-FD1369AAF155}" xr6:coauthVersionLast="47" xr6:coauthVersionMax="47" xr10:uidLastSave="{00000000-0000-0000-0000-00000000000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3" l="1"/>
  <c r="Q34" i="3"/>
  <c r="M19" i="3"/>
  <c r="B19" i="3"/>
  <c r="C19" i="3"/>
  <c r="I27" i="3"/>
  <c r="I26" i="3"/>
  <c r="K26" i="3" s="1"/>
  <c r="L26" i="3" s="1"/>
  <c r="I22" i="3"/>
  <c r="I21" i="3"/>
  <c r="I31" i="3"/>
  <c r="I32" i="3"/>
  <c r="O32" i="3" s="1"/>
  <c r="H29" i="3"/>
  <c r="H30" i="3" s="1"/>
  <c r="H31" i="3" s="1"/>
  <c r="H32" i="3" s="1"/>
  <c r="H24" i="3"/>
  <c r="H25" i="3" s="1"/>
  <c r="J20" i="3"/>
  <c r="I30" i="3" l="1"/>
  <c r="H26" i="3"/>
  <c r="H27" i="3" s="1"/>
  <c r="I25" i="3"/>
  <c r="K32" i="3"/>
  <c r="L32" i="3" s="1"/>
  <c r="D19" i="3"/>
  <c r="O26" i="3"/>
  <c r="P26" i="3" s="1"/>
  <c r="J22" i="3" l="1"/>
  <c r="J21" i="3"/>
  <c r="K31" i="3" l="1"/>
  <c r="L31" i="3" s="1"/>
  <c r="D29" i="3"/>
  <c r="K27" i="3"/>
  <c r="L27" i="3" s="1"/>
  <c r="D24" i="3"/>
  <c r="O22" i="3"/>
  <c r="P22" i="3" s="1"/>
  <c r="O21" i="3"/>
  <c r="P21" i="3" s="1"/>
  <c r="H19" i="3"/>
  <c r="H20" i="3" s="1"/>
  <c r="H21" i="3" l="1"/>
  <c r="H22" i="3" s="1"/>
  <c r="I20" i="3"/>
  <c r="O20" i="3" s="1"/>
  <c r="D34" i="3"/>
  <c r="O31" i="3"/>
  <c r="P31" i="3" s="1"/>
  <c r="K20" i="3"/>
  <c r="L20" i="3" s="1"/>
  <c r="O27" i="3"/>
  <c r="P27" i="3" s="1"/>
  <c r="K21" i="3"/>
  <c r="L21" i="3" s="1"/>
  <c r="K22" i="3"/>
  <c r="L22" i="3" s="1"/>
  <c r="I28" i="3" l="1"/>
  <c r="I23" i="3"/>
  <c r="L23" i="3"/>
  <c r="P20" i="3"/>
  <c r="P23" i="3" s="1"/>
  <c r="O30" i="3"/>
  <c r="P30" i="3" s="1"/>
  <c r="P33" i="3" s="1"/>
  <c r="I33" i="3"/>
  <c r="K30" i="3"/>
  <c r="L30" i="3" s="1"/>
  <c r="L33" i="3" s="1"/>
  <c r="I34" i="3" l="1"/>
  <c r="K25" i="3"/>
  <c r="L25" i="3" s="1"/>
  <c r="L28" i="3" s="1"/>
  <c r="L34" i="3" s="1"/>
  <c r="O25" i="3"/>
  <c r="P25" i="3" s="1"/>
  <c r="P28" i="3" s="1"/>
  <c r="Q33" i="3"/>
  <c r="Q23" i="3"/>
  <c r="Q28" i="3" l="1"/>
  <c r="P3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<sst xmlns="http://schemas.openxmlformats.org/spreadsheetml/2006/main" count="55" uniqueCount="54">
  <si>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</si>
  <si>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</si>
  <si>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</si>
  <si>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</si>
  <si>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</si>
  <si>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</si>
  <si>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</si>
  <si>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</si>
  <si>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</si>
  <si>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</si>
  <si>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</si>
  <si>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</si>
  <si>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</si>
  <si>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</si>
  <si>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</si>
  <si>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</si>
  <si>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</si>
  <si>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</si>
  <si>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</si>
  <si>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</si>
  <si>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</si>
  <si>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</si>
  <si>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</si>
  <si>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</si>
  <si>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</si>
  <si>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</si>
  <si>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</si>
  <si>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</si>
  <si>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</si>
  <si>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</si>
  <si>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</si>
  <si>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</si>
  <si>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</si>
  <si>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</si>
  <si>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</si>
  <si>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</si>
  <si>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</si>
  <si>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</si>
  <si>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</si>
  <si>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</si>
  <si>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</si>
  <si>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</si>
  <si>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</si>
  <si>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</si>
  <si>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</si>
  <si>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Jānis Vanags</t>
  </si>
  <si>
    <t>janis.vanags@dnd.lv</t>
  </si>
  <si>
    <t>Daugavpils novada pašvaldība</t>
  </si>
  <si>
    <t>-</t>
  </si>
  <si>
    <t>jautājums tiks skatīts kārtējā domes sēdē 17.06.2021.</t>
  </si>
  <si>
    <t>59992,86 (uz 26.04.2021.)</t>
  </si>
  <si>
    <t>KOPĀ PAR 2013.GADU</t>
  </si>
  <si>
    <t>KOPĀ PAR 2015.GADU</t>
  </si>
  <si>
    <t>KOPĀ PAR 2014.GADU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</si>
</sst>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4" x14ac:knownFonts="1">
    <font>
      <sz val="11"/>
      <color theme="1"/>
      <name val="Calibri"/>
      <family val="2"/>
      <charset val="186"/>
      <scheme val="minor"/>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
      <b/>
      <u/>
      <sz val="11"/>
      <color theme="10"/>
      <name val="Calibri"/>
      <family val="2"/>
      <charset val="186"/>
      <scheme val="minor"/>
    </font>
    <font>
      <sz val="11"/>
      <name val="Times New Roman"/>
      <family val="1"/>
      <charset val="186"/>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21" fillId="0" borderId="0" applyNumberFormat="0" applyFill="0" applyBorder="0" applyAlignment="0" applyProtection="0"/>
  </cellStyleXfs>
  <cellXfs count="95">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0" fillId="0" borderId="0" xfId="0" applyFill="1" applyBorder="1" applyAlignment="1">
      <alignment wrapText="1"/>
    </xf>
    <xf numFmtId="0" fontId="5" fillId="0" borderId="0" xfId="0" applyFont="1"/>
    <xf numFmtId="0" fontId="4" fillId="0" borderId="0" xfId="0" applyFont="1"/>
    <xf numFmtId="0" fontId="1" fillId="0" borderId="1" xfId="0" applyFont="1" applyBorder="1"/>
    <xf numFmtId="0" fontId="1" fillId="0" borderId="3" xfId="0" applyFont="1" applyBorder="1"/>
    <xf numFmtId="0" fontId="1" fillId="0" borderId="3" xfId="0" applyFont="1" applyBorder="1" applyAlignment="1">
      <alignment wrapText="1"/>
    </xf>
    <xf numFmtId="0" fontId="4" fillId="0" borderId="0" xfId="0" applyFont="1" applyBorder="1"/>
    <xf numFmtId="0" fontId="1" fillId="0" borderId="1" xfId="0" applyFont="1" applyFill="1" applyBorder="1" applyAlignment="1">
      <alignment wrapText="1"/>
    </xf>
    <xf numFmtId="0" fontId="1" fillId="0" borderId="1" xfId="0" applyFont="1" applyBorder="1" applyAlignment="1">
      <alignment wrapText="1"/>
    </xf>
    <xf numFmtId="0" fontId="4" fillId="0" borderId="1" xfId="0" applyFont="1" applyBorder="1" applyAlignment="1">
      <alignment wrapText="1"/>
    </xf>
    <xf numFmtId="166" fontId="0" fillId="0" borderId="0" xfId="0" applyNumberFormat="1"/>
    <xf numFmtId="4" fontId="0" fillId="0" borderId="1" xfId="0" applyNumberFormat="1" applyBorder="1"/>
    <xf numFmtId="14" fontId="0" fillId="0" borderId="1" xfId="0" applyNumberFormat="1" applyBorder="1"/>
    <xf numFmtId="10" fontId="0" fillId="0" borderId="1" xfId="0" applyNumberFormat="1" applyBorder="1"/>
    <xf numFmtId="4" fontId="0" fillId="0" borderId="1" xfId="0" applyNumberFormat="1" applyBorder="1" applyAlignment="1">
      <alignment wrapText="1"/>
    </xf>
    <xf numFmtId="43" fontId="0" fillId="0" borderId="0" xfId="0" applyNumberFormat="1"/>
    <xf numFmtId="43" fontId="0" fillId="0" borderId="2" xfId="1" applyNumberFormat="1" applyFont="1" applyFill="1" applyBorder="1" applyAlignment="1">
      <alignment wrapText="1"/>
    </xf>
    <xf numFmtId="43" fontId="1" fillId="0" borderId="2" xfId="1" applyNumberFormat="1" applyFont="1" applyFill="1" applyBorder="1" applyAlignment="1">
      <alignment wrapText="1"/>
    </xf>
    <xf numFmtId="14" fontId="8" fillId="0" borderId="2" xfId="1" applyNumberFormat="1" applyFont="1" applyFill="1" applyBorder="1" applyAlignment="1">
      <alignment wrapText="1"/>
    </xf>
    <xf numFmtId="43" fontId="0" fillId="0" borderId="2" xfId="1" applyFont="1" applyFill="1" applyBorder="1" applyAlignment="1">
      <alignment wrapText="1"/>
    </xf>
    <xf numFmtId="0" fontId="0" fillId="0" borderId="2" xfId="0" applyFill="1" applyBorder="1" applyAlignment="1">
      <alignment wrapText="1"/>
    </xf>
    <xf numFmtId="0" fontId="4" fillId="0" borderId="2" xfId="0" applyFont="1" applyFill="1" applyBorder="1" applyAlignment="1">
      <alignment wrapText="1"/>
    </xf>
    <xf numFmtId="14" fontId="1" fillId="0" borderId="2" xfId="0" applyNumberFormat="1" applyFont="1" applyFill="1" applyBorder="1" applyAlignment="1">
      <alignment wrapText="1"/>
    </xf>
    <xf numFmtId="43" fontId="0" fillId="0" borderId="4" xfId="1" applyNumberFormat="1" applyFont="1" applyFill="1" applyBorder="1" applyAlignment="1">
      <alignment wrapText="1"/>
    </xf>
    <xf numFmtId="43" fontId="1" fillId="0" borderId="4" xfId="1" applyNumberFormat="1" applyFont="1" applyFill="1" applyBorder="1" applyAlignment="1">
      <alignment wrapText="1"/>
    </xf>
    <xf numFmtId="164" fontId="0" fillId="0" borderId="4" xfId="1" applyNumberFormat="1" applyFont="1" applyFill="1" applyBorder="1" applyAlignment="1">
      <alignment wrapText="1"/>
    </xf>
    <xf numFmtId="43" fontId="0" fillId="0" borderId="4" xfId="1" applyFont="1" applyFill="1" applyBorder="1" applyAlignment="1">
      <alignment wrapText="1"/>
    </xf>
    <xf numFmtId="0" fontId="3" fillId="0" borderId="4" xfId="0" applyNumberFormat="1" applyFont="1" applyFill="1" applyBorder="1" applyAlignment="1">
      <alignment wrapText="1"/>
    </xf>
    <xf numFmtId="43" fontId="0" fillId="0" borderId="4" xfId="0" applyNumberFormat="1" applyFill="1" applyBorder="1" applyAlignment="1">
      <alignment wrapText="1"/>
    </xf>
    <xf numFmtId="165" fontId="4" fillId="0" borderId="4" xfId="0" applyNumberFormat="1" applyFont="1" applyFill="1" applyBorder="1" applyAlignment="1">
      <alignment wrapText="1"/>
    </xf>
    <xf numFmtId="0" fontId="0" fillId="0" borderId="4" xfId="0" applyFill="1" applyBorder="1" applyAlignment="1">
      <alignment wrapText="1"/>
    </xf>
    <xf numFmtId="0" fontId="3" fillId="0" borderId="4" xfId="0" applyFont="1" applyFill="1" applyBorder="1" applyAlignment="1">
      <alignment wrapText="1"/>
    </xf>
    <xf numFmtId="43" fontId="4" fillId="0" borderId="4" xfId="0" applyNumberFormat="1" applyFont="1" applyFill="1" applyBorder="1" applyAlignment="1">
      <alignment wrapText="1"/>
    </xf>
    <xf numFmtId="0" fontId="0" fillId="0" borderId="4" xfId="0" applyBorder="1"/>
    <xf numFmtId="43" fontId="0" fillId="0" borderId="4" xfId="1" applyFont="1" applyBorder="1"/>
    <xf numFmtId="0" fontId="3" fillId="0" borderId="4" xfId="0" applyFont="1" applyBorder="1"/>
    <xf numFmtId="43" fontId="0" fillId="0" borderId="3" xfId="0" applyNumberFormat="1" applyBorder="1"/>
    <xf numFmtId="43" fontId="1" fillId="0" borderId="3" xfId="0" applyNumberFormat="1" applyFont="1" applyBorder="1"/>
    <xf numFmtId="0" fontId="3" fillId="0" borderId="3" xfId="0" applyFont="1" applyBorder="1"/>
    <xf numFmtId="43" fontId="11" fillId="0" borderId="3" xfId="0" applyNumberFormat="1" applyFont="1" applyBorder="1"/>
    <xf numFmtId="43" fontId="11" fillId="0" borderId="3" xfId="0" applyNumberFormat="1" applyFont="1" applyFill="1" applyBorder="1"/>
    <xf numFmtId="0" fontId="0" fillId="0" borderId="3" xfId="0" applyFill="1" applyBorder="1"/>
    <xf numFmtId="164" fontId="1" fillId="0" borderId="2" xfId="1" applyNumberFormat="1" applyFont="1" applyFill="1" applyBorder="1" applyAlignment="1">
      <alignment wrapText="1"/>
    </xf>
    <xf numFmtId="43" fontId="0" fillId="0" borderId="3" xfId="1" applyNumberFormat="1" applyFont="1" applyFill="1" applyBorder="1" applyAlignment="1">
      <alignment wrapText="1"/>
    </xf>
    <xf numFmtId="164" fontId="1" fillId="0" borderId="4" xfId="1" applyNumberFormat="1" applyFont="1" applyFill="1" applyBorder="1" applyAlignment="1">
      <alignment wrapText="1"/>
    </xf>
    <xf numFmtId="164" fontId="0" fillId="0" borderId="4" xfId="1" applyNumberFormat="1" applyFont="1" applyBorder="1"/>
    <xf numFmtId="0" fontId="0" fillId="0" borderId="9" xfId="0" applyBorder="1" applyAlignment="1">
      <alignment horizontal="center" vertical="top" wrapText="1"/>
    </xf>
    <xf numFmtId="0" fontId="0" fillId="0" borderId="5" xfId="0" applyBorder="1" applyAlignment="1">
      <alignment horizontal="center" vertical="top" wrapText="1"/>
    </xf>
    <xf numFmtId="0" fontId="17" fillId="0" borderId="10" xfId="0" applyFont="1" applyBorder="1" applyAlignment="1">
      <alignment horizontal="center" vertical="top" wrapText="1"/>
    </xf>
    <xf numFmtId="0" fontId="0" fillId="0" borderId="12" xfId="0" applyFill="1" applyBorder="1" applyAlignment="1">
      <alignment horizontal="right" wrapText="1"/>
    </xf>
    <xf numFmtId="0" fontId="0" fillId="0" borderId="13" xfId="0" applyFill="1" applyBorder="1" applyAlignment="1">
      <alignment wrapText="1"/>
    </xf>
    <xf numFmtId="0" fontId="0" fillId="0" borderId="14" xfId="0" applyFill="1" applyBorder="1" applyAlignment="1">
      <alignment horizontal="right" wrapText="1"/>
    </xf>
    <xf numFmtId="0" fontId="0" fillId="0" borderId="15" xfId="0" applyFill="1" applyBorder="1" applyAlignment="1">
      <alignment wrapText="1"/>
    </xf>
    <xf numFmtId="0" fontId="0" fillId="0" borderId="14" xfId="0" applyBorder="1" applyAlignment="1">
      <alignment horizontal="right"/>
    </xf>
    <xf numFmtId="0" fontId="0" fillId="0" borderId="15" xfId="0" applyBorder="1"/>
    <xf numFmtId="0" fontId="0" fillId="0" borderId="16" xfId="0" applyBorder="1" applyAlignment="1">
      <alignment horizontal="right"/>
    </xf>
    <xf numFmtId="43" fontId="1" fillId="0" borderId="17" xfId="0" applyNumberFormat="1" applyFont="1" applyBorder="1"/>
    <xf numFmtId="0" fontId="22" fillId="0" borderId="1" xfId="2" applyFont="1" applyBorder="1" applyAlignment="1">
      <alignment wrapText="1"/>
    </xf>
    <xf numFmtId="0" fontId="0" fillId="0" borderId="4" xfId="0" applyBorder="1" applyAlignment="1"/>
    <xf numFmtId="43" fontId="1" fillId="0" borderId="4" xfId="0" applyNumberFormat="1" applyFont="1" applyBorder="1"/>
    <xf numFmtId="43" fontId="11" fillId="0" borderId="4" xfId="0" applyNumberFormat="1" applyFont="1" applyBorder="1"/>
    <xf numFmtId="43" fontId="1" fillId="0" borderId="15" xfId="0" applyNumberFormat="1" applyFont="1" applyBorder="1"/>
    <xf numFmtId="0" fontId="5" fillId="0" borderId="18" xfId="0" applyFont="1" applyBorder="1" applyAlignment="1">
      <alignment horizontal="right"/>
    </xf>
    <xf numFmtId="0" fontId="5" fillId="0" borderId="19" xfId="0" applyFont="1" applyBorder="1"/>
    <xf numFmtId="43" fontId="5" fillId="0" borderId="19" xfId="0" applyNumberFormat="1" applyFont="1" applyBorder="1"/>
    <xf numFmtId="164" fontId="5" fillId="0" borderId="19" xfId="0" applyNumberFormat="1" applyFont="1" applyBorder="1"/>
    <xf numFmtId="0" fontId="5" fillId="0" borderId="19" xfId="0" applyFont="1" applyBorder="1" applyAlignment="1"/>
    <xf numFmtId="43" fontId="12" fillId="0" borderId="19" xfId="0" applyNumberFormat="1" applyFont="1" applyBorder="1"/>
    <xf numFmtId="43" fontId="5" fillId="0" borderId="20" xfId="0" applyNumberFormat="1" applyFont="1" applyBorder="1"/>
    <xf numFmtId="14" fontId="23" fillId="0" borderId="2" xfId="0" applyNumberFormat="1" applyFont="1" applyFill="1" applyBorder="1" applyAlignment="1">
      <alignment horizontal="center" wrapText="1"/>
    </xf>
    <xf numFmtId="14" fontId="23" fillId="0" borderId="4" xfId="0" applyNumberFormat="1" applyFont="1" applyFill="1" applyBorder="1" applyAlignment="1">
      <alignment horizontal="center" wrapText="1"/>
    </xf>
    <xf numFmtId="0" fontId="7" fillId="0" borderId="3" xfId="0" applyFont="1" applyBorder="1" applyAlignment="1">
      <alignment horizontal="center"/>
    </xf>
    <xf numFmtId="0" fontId="6" fillId="0" borderId="5" xfId="0" applyFont="1" applyFill="1" applyBorder="1" applyAlignment="1">
      <alignment horizontal="center" vertical="top" wrapText="1"/>
    </xf>
    <xf numFmtId="0" fontId="7" fillId="0" borderId="5" xfId="0" applyFont="1" applyFill="1" applyBorder="1" applyAlignment="1">
      <alignment horizontal="center" vertical="top" wrapText="1"/>
    </xf>
    <xf numFmtId="0" fontId="9" fillId="0" borderId="5" xfId="0" applyFont="1" applyFill="1" applyBorder="1" applyAlignment="1">
      <alignment horizontal="center" vertical="top" wrapText="1"/>
    </xf>
    <xf numFmtId="0" fontId="20" fillId="0" borderId="5" xfId="0" applyFont="1" applyFill="1" applyBorder="1" applyAlignment="1">
      <alignment horizontal="center" vertical="top" wrapText="1"/>
    </xf>
    <xf numFmtId="0" fontId="0" fillId="0" borderId="11" xfId="0" applyBorder="1" applyAlignment="1">
      <alignment horizontal="center" vertical="top"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7" fillId="0" borderId="0" xfId="0" applyFont="1" applyFill="1" applyAlignment="1">
      <alignment horizontal="left" vertical="top" wrapText="1"/>
    </xf>
    <xf numFmtId="0" fontId="4" fillId="0" borderId="0" xfId="0" applyFont="1" applyBorder="1" applyAlignment="1">
      <alignment horizontal="left" wrapText="1"/>
    </xf>
    <xf numFmtId="0" fontId="4" fillId="0" borderId="0" xfId="0" applyFont="1" applyBorder="1" applyAlignment="1">
      <alignment horizontal="left" vertical="center"/>
    </xf>
    <xf numFmtId="0" fontId="7" fillId="0" borderId="0" xfId="0" applyFont="1" applyFill="1" applyBorder="1" applyAlignment="1">
      <alignment horizontal="left" vertical="top" wrapText="1"/>
    </xf>
    <xf numFmtId="43" fontId="0" fillId="0" borderId="1" xfId="0" applyNumberFormat="1" applyBorder="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anis.vanags@dnd.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5"/>
  <sheetViews>
    <sheetView tabSelected="1" zoomScaleNormal="100" workbookViewId="0">
      <selection activeCell="B4" sqref="B4"/>
    </sheetView>
  </sheetViews>
  <sheetFormatPr defaultRowHeight="14.5" x14ac:dyDescent="0.35"/>
  <cols>
    <col min="1" max="1" width="37.7265625" customWidth="1"/>
    <col min="2" max="2" width="14.26953125" customWidth="1"/>
    <col min="3" max="3" width="13.7265625" customWidth="1"/>
    <col min="4" max="5" width="14.453125" customWidth="1"/>
    <col min="6" max="6" width="13.2695312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ht="29" x14ac:dyDescent="0.35">
      <c r="A2" s="3"/>
      <c r="B2" s="13" t="s">
        <v>45</v>
      </c>
      <c r="C2" s="67" t="s">
        <v>46</v>
      </c>
      <c r="D2" s="13">
        <v>65476825</v>
      </c>
      <c r="E2" s="4"/>
    </row>
    <row r="3" spans="1:17" ht="43.5" x14ac:dyDescent="0.35">
      <c r="A3" s="13" t="s">
        <v>0</v>
      </c>
      <c r="B3" s="8" t="s">
        <v>47</v>
      </c>
      <c r="C3" s="4"/>
      <c r="D3" s="4"/>
      <c r="E3" s="4"/>
    </row>
    <row r="4" spans="1:17" x14ac:dyDescent="0.35">
      <c r="A4" s="14" t="s">
        <v>28</v>
      </c>
      <c r="B4" s="21">
        <v>112726.15</v>
      </c>
      <c r="C4" s="4"/>
      <c r="D4" s="16" t="s">
        <v>29</v>
      </c>
      <c r="E4" s="16"/>
      <c r="F4" s="12"/>
      <c r="G4" s="12"/>
      <c r="H4" s="12"/>
      <c r="I4" s="12"/>
      <c r="J4" s="12"/>
      <c r="K4" s="12"/>
      <c r="L4" s="12"/>
      <c r="M4" s="12"/>
      <c r="N4" s="12"/>
      <c r="O4" s="12"/>
      <c r="P4" s="12"/>
      <c r="Q4" s="12"/>
    </row>
    <row r="5" spans="1:17" ht="29" x14ac:dyDescent="0.35">
      <c r="A5" s="15" t="s">
        <v>40</v>
      </c>
      <c r="B5" s="94">
        <f>Q23+Q28+Q33</f>
        <v>69268.921262499993</v>
      </c>
      <c r="C5" s="4"/>
      <c r="D5" s="91" t="s">
        <v>20</v>
      </c>
      <c r="E5" s="91"/>
      <c r="F5" s="91"/>
      <c r="G5" s="91"/>
      <c r="H5" s="91"/>
      <c r="I5" s="91"/>
      <c r="J5" s="91"/>
      <c r="K5" s="91"/>
      <c r="L5" s="91"/>
      <c r="M5" s="91"/>
      <c r="N5" s="91"/>
      <c r="O5" s="91"/>
      <c r="P5" s="91"/>
      <c r="Q5" s="91"/>
    </row>
    <row r="6" spans="1:17" ht="21" customHeight="1" x14ac:dyDescent="0.35">
      <c r="A6" s="17" t="s">
        <v>7</v>
      </c>
      <c r="B6" s="1">
        <v>0</v>
      </c>
      <c r="C6" s="4"/>
      <c r="D6" s="92" t="s">
        <v>21</v>
      </c>
      <c r="E6" s="92"/>
      <c r="F6" s="92"/>
      <c r="G6" s="92"/>
      <c r="H6" s="92"/>
      <c r="I6" s="92"/>
      <c r="J6" s="92"/>
      <c r="K6" s="92"/>
      <c r="L6" s="92"/>
      <c r="M6" s="92"/>
      <c r="N6" s="92"/>
      <c r="O6" s="92"/>
      <c r="P6" s="92"/>
      <c r="Q6" s="92"/>
    </row>
    <row r="7" spans="1:17" ht="35.25" customHeight="1" x14ac:dyDescent="0.35">
      <c r="A7" s="17" t="s">
        <v>8</v>
      </c>
      <c r="B7" s="1">
        <v>0</v>
      </c>
      <c r="D7" s="91" t="s">
        <v>31</v>
      </c>
      <c r="E7" s="91"/>
      <c r="F7" s="91"/>
      <c r="G7" s="91"/>
      <c r="H7" s="91"/>
      <c r="I7" s="91"/>
      <c r="J7" s="91"/>
      <c r="K7" s="91"/>
      <c r="L7" s="91"/>
      <c r="M7" s="91"/>
      <c r="N7" s="91"/>
      <c r="O7" s="91"/>
      <c r="P7" s="91"/>
      <c r="Q7" s="91"/>
    </row>
    <row r="8" spans="1:17" ht="29" x14ac:dyDescent="0.35">
      <c r="A8" s="17" t="s">
        <v>9</v>
      </c>
      <c r="B8" s="7">
        <v>0</v>
      </c>
      <c r="D8" s="91" t="s">
        <v>22</v>
      </c>
      <c r="E8" s="91"/>
      <c r="F8" s="91"/>
      <c r="G8" s="91"/>
      <c r="H8" s="91"/>
      <c r="I8" s="91"/>
      <c r="J8" s="91"/>
      <c r="K8" s="91"/>
      <c r="L8" s="91"/>
      <c r="M8" s="91"/>
      <c r="N8" s="91"/>
      <c r="O8" s="91"/>
      <c r="P8" s="91"/>
      <c r="Q8" s="91"/>
    </row>
    <row r="9" spans="1:17" x14ac:dyDescent="0.35">
      <c r="A9" s="18" t="s">
        <v>36</v>
      </c>
      <c r="B9" s="1" t="s">
        <v>48</v>
      </c>
      <c r="D9" s="91" t="s">
        <v>30</v>
      </c>
      <c r="E9" s="91"/>
      <c r="F9" s="91"/>
      <c r="G9" s="91"/>
      <c r="H9" s="91"/>
      <c r="I9" s="91"/>
      <c r="J9" s="91"/>
      <c r="K9" s="91"/>
      <c r="L9" s="91"/>
      <c r="M9" s="91"/>
      <c r="N9" s="91"/>
      <c r="O9" s="91"/>
      <c r="P9" s="91"/>
      <c r="Q9" s="91"/>
    </row>
    <row r="10" spans="1:17" ht="29" x14ac:dyDescent="0.35">
      <c r="A10" s="8" t="s">
        <v>11</v>
      </c>
      <c r="B10" s="1" t="s">
        <v>48</v>
      </c>
      <c r="D10" s="91" t="s">
        <v>32</v>
      </c>
      <c r="E10" s="91"/>
      <c r="F10" s="91"/>
      <c r="G10" s="91"/>
      <c r="H10" s="91"/>
      <c r="I10" s="91"/>
      <c r="J10" s="91"/>
      <c r="K10" s="91"/>
      <c r="L10" s="91"/>
      <c r="M10" s="91"/>
      <c r="N10" s="91"/>
      <c r="O10" s="91"/>
      <c r="P10" s="91"/>
      <c r="Q10" s="91"/>
    </row>
    <row r="11" spans="1:17" ht="58" x14ac:dyDescent="0.35">
      <c r="A11" s="8" t="s">
        <v>37</v>
      </c>
      <c r="B11" s="8" t="s">
        <v>49</v>
      </c>
    </row>
    <row r="12" spans="1:17" ht="32.25" customHeight="1" x14ac:dyDescent="0.35">
      <c r="A12" s="19" t="s">
        <v>5</v>
      </c>
      <c r="B12" s="22">
        <v>44313</v>
      </c>
    </row>
    <row r="13" spans="1:17" ht="34.5" customHeight="1" x14ac:dyDescent="0.35">
      <c r="A13" s="19" t="s">
        <v>38</v>
      </c>
      <c r="B13" s="21">
        <v>112726.15</v>
      </c>
    </row>
    <row r="14" spans="1:17" ht="34.5" customHeight="1" x14ac:dyDescent="0.35">
      <c r="A14" s="19" t="s">
        <v>39</v>
      </c>
      <c r="B14" s="24" t="s">
        <v>50</v>
      </c>
      <c r="D14" s="90" t="s">
        <v>33</v>
      </c>
      <c r="E14" s="90"/>
      <c r="F14" s="90"/>
      <c r="G14" s="90"/>
      <c r="H14" s="90"/>
      <c r="I14" s="90"/>
      <c r="J14" s="90"/>
      <c r="K14" s="90"/>
      <c r="L14" s="90"/>
      <c r="M14" s="90"/>
      <c r="N14" s="90"/>
      <c r="O14" s="90"/>
      <c r="P14" s="90"/>
      <c r="Q14" s="90"/>
    </row>
    <row r="15" spans="1:17" ht="30.75" customHeight="1" x14ac:dyDescent="0.35">
      <c r="A15" s="19" t="s">
        <v>6</v>
      </c>
      <c r="B15" s="23">
        <v>2.9999999999999997E-4</v>
      </c>
      <c r="D15" s="93" t="s">
        <v>35</v>
      </c>
      <c r="E15" s="93"/>
      <c r="F15" s="93"/>
      <c r="G15" s="93"/>
      <c r="H15" s="93"/>
      <c r="I15" s="93"/>
      <c r="J15" s="93"/>
      <c r="K15" s="93"/>
      <c r="L15" s="93"/>
      <c r="M15" s="93"/>
      <c r="N15" s="93"/>
      <c r="O15" s="93"/>
      <c r="P15" s="93"/>
      <c r="Q15" s="93"/>
    </row>
    <row r="16" spans="1:17" ht="30" customHeight="1" thickBot="1" x14ac:dyDescent="0.4">
      <c r="A16" s="10"/>
      <c r="B16" s="5"/>
      <c r="C16" s="5"/>
      <c r="D16" s="5"/>
      <c r="E16" s="5"/>
      <c r="F16" s="5"/>
    </row>
    <row r="17" spans="1:18" ht="30" customHeight="1" thickBot="1" x14ac:dyDescent="0.4">
      <c r="A17" s="10"/>
      <c r="B17" s="5"/>
      <c r="C17" s="5"/>
      <c r="D17" s="5"/>
      <c r="E17" s="87" t="s">
        <v>41</v>
      </c>
      <c r="F17" s="88"/>
      <c r="G17" s="88"/>
      <c r="H17" s="88"/>
      <c r="I17" s="88"/>
      <c r="J17" s="88"/>
      <c r="K17" s="88"/>
      <c r="L17" s="88"/>
      <c r="M17" s="88"/>
      <c r="N17" s="88"/>
      <c r="O17" s="88"/>
      <c r="P17" s="88"/>
      <c r="Q17" s="89"/>
    </row>
    <row r="18" spans="1:18" s="9" customFormat="1" ht="184.5" customHeight="1" x14ac:dyDescent="0.35">
      <c r="A18" s="56" t="s">
        <v>10</v>
      </c>
      <c r="B18" s="57" t="s">
        <v>13</v>
      </c>
      <c r="C18" s="57" t="s">
        <v>12</v>
      </c>
      <c r="D18" s="57" t="s">
        <v>14</v>
      </c>
      <c r="E18" s="58" t="s">
        <v>43</v>
      </c>
      <c r="F18" s="82" t="s">
        <v>15</v>
      </c>
      <c r="G18" s="83" t="s">
        <v>16</v>
      </c>
      <c r="H18" s="83" t="s">
        <v>17</v>
      </c>
      <c r="I18" s="83" t="s">
        <v>18</v>
      </c>
      <c r="J18" s="83" t="s">
        <v>19</v>
      </c>
      <c r="K18" s="83" t="s">
        <v>23</v>
      </c>
      <c r="L18" s="84" t="s">
        <v>42</v>
      </c>
      <c r="M18" s="85" t="s">
        <v>44</v>
      </c>
      <c r="N18" s="83" t="s">
        <v>34</v>
      </c>
      <c r="O18" s="83" t="s">
        <v>24</v>
      </c>
      <c r="P18" s="84" t="s">
        <v>27</v>
      </c>
      <c r="Q18" s="86" t="s">
        <v>25</v>
      </c>
    </row>
    <row r="19" spans="1:18" s="6" customFormat="1" x14ac:dyDescent="0.35">
      <c r="A19" s="59">
        <v>2013</v>
      </c>
      <c r="B19" s="26">
        <f>(ROUND(13203.75/0.702804,2))*3+0.05</f>
        <v>56361.770000000004</v>
      </c>
      <c r="C19" s="26">
        <f>ROUND((293417*0.015)/0.702804,2)*3-0.02</f>
        <v>18787.240000000002</v>
      </c>
      <c r="D19" s="27">
        <f>B19-C19</f>
        <v>37574.53</v>
      </c>
      <c r="E19" s="28">
        <v>44364</v>
      </c>
      <c r="F19" s="79">
        <v>41354</v>
      </c>
      <c r="G19" s="29">
        <v>14090.44</v>
      </c>
      <c r="H19" s="29">
        <f>G19</f>
        <v>14090.44</v>
      </c>
      <c r="I19" s="29"/>
      <c r="J19" s="30"/>
      <c r="K19" s="30"/>
      <c r="L19" s="31"/>
      <c r="M19" s="32">
        <f>E19+16</f>
        <v>44380</v>
      </c>
      <c r="N19" s="30"/>
      <c r="O19" s="30"/>
      <c r="P19" s="31"/>
      <c r="Q19" s="60"/>
    </row>
    <row r="20" spans="1:18" s="6" customFormat="1" x14ac:dyDescent="0.35">
      <c r="A20" s="61"/>
      <c r="B20" s="33"/>
      <c r="C20" s="33"/>
      <c r="D20" s="34"/>
      <c r="E20" s="35"/>
      <c r="F20" s="80">
        <v>41408</v>
      </c>
      <c r="G20" s="36">
        <v>14090.45</v>
      </c>
      <c r="H20" s="36">
        <f>H19+G20</f>
        <v>28180.89</v>
      </c>
      <c r="I20" s="36">
        <f>H20-C19</f>
        <v>9393.6499999999978</v>
      </c>
      <c r="J20" s="37">
        <f>E19-F20</f>
        <v>2956</v>
      </c>
      <c r="K20" s="38">
        <f>I20*0.025%</f>
        <v>2.3484124999999993</v>
      </c>
      <c r="L20" s="39">
        <f>J20*K20</f>
        <v>6941.9073499999977</v>
      </c>
      <c r="M20" s="40"/>
      <c r="N20" s="41">
        <v>0</v>
      </c>
      <c r="O20" s="38">
        <f>I20*0.05%</f>
        <v>4.6968249999999987</v>
      </c>
      <c r="P20" s="42">
        <f>O20*N20</f>
        <v>0</v>
      </c>
      <c r="Q20" s="62"/>
    </row>
    <row r="21" spans="1:18" x14ac:dyDescent="0.35">
      <c r="A21" s="63"/>
      <c r="B21" s="33"/>
      <c r="C21" s="33"/>
      <c r="D21" s="34"/>
      <c r="E21" s="43"/>
      <c r="F21" s="80">
        <v>41499</v>
      </c>
      <c r="G21" s="36">
        <v>14090.45</v>
      </c>
      <c r="H21" s="44">
        <f>H20+G21</f>
        <v>42271.34</v>
      </c>
      <c r="I21" s="44">
        <f>G21</f>
        <v>14090.45</v>
      </c>
      <c r="J21" s="45">
        <f>E19-F21</f>
        <v>2865</v>
      </c>
      <c r="K21" s="38">
        <f t="shared" ref="K21:K22" si="0">I21*0.025%</f>
        <v>3.5226125000000001</v>
      </c>
      <c r="L21" s="39">
        <f>J21*K21</f>
        <v>10092.2848125</v>
      </c>
      <c r="M21" s="39"/>
      <c r="N21" s="41">
        <v>0</v>
      </c>
      <c r="O21" s="38">
        <f>I21*0.05%</f>
        <v>7.0452250000000003</v>
      </c>
      <c r="P21" s="42">
        <f t="shared" ref="P21:P22" si="1">O21*N21</f>
        <v>0</v>
      </c>
      <c r="Q21" s="64"/>
      <c r="R21" s="20"/>
    </row>
    <row r="22" spans="1:18" x14ac:dyDescent="0.35">
      <c r="A22" s="63"/>
      <c r="B22" s="33"/>
      <c r="C22" s="33"/>
      <c r="D22" s="34"/>
      <c r="E22" s="43"/>
      <c r="F22" s="80">
        <v>41590</v>
      </c>
      <c r="G22" s="36">
        <v>14090.45</v>
      </c>
      <c r="H22" s="44">
        <f>H21+G22</f>
        <v>56361.789999999994</v>
      </c>
      <c r="I22" s="44">
        <f>G22</f>
        <v>14090.45</v>
      </c>
      <c r="J22" s="45">
        <f>E19-F22</f>
        <v>2774</v>
      </c>
      <c r="K22" s="38">
        <f t="shared" si="0"/>
        <v>3.5226125000000001</v>
      </c>
      <c r="L22" s="39">
        <f>J22*K22</f>
        <v>9771.7270750000007</v>
      </c>
      <c r="M22" s="39"/>
      <c r="N22" s="41">
        <v>0</v>
      </c>
      <c r="O22" s="38">
        <f>I22*0.05%</f>
        <v>7.0452250000000003</v>
      </c>
      <c r="P22" s="42">
        <f t="shared" si="1"/>
        <v>0</v>
      </c>
      <c r="Q22" s="64"/>
    </row>
    <row r="23" spans="1:18" x14ac:dyDescent="0.35">
      <c r="A23" s="65" t="s">
        <v>51</v>
      </c>
      <c r="B23" s="46"/>
      <c r="C23" s="46"/>
      <c r="D23" s="46"/>
      <c r="E23" s="3"/>
      <c r="F23" s="81"/>
      <c r="G23" s="3"/>
      <c r="H23" s="3"/>
      <c r="I23" s="47">
        <f>SUM(I19:I22)</f>
        <v>37574.550000000003</v>
      </c>
      <c r="J23" s="48"/>
      <c r="K23" s="48"/>
      <c r="L23" s="49">
        <f>SUM(L20:L22)</f>
        <v>26805.919237499998</v>
      </c>
      <c r="M23" s="50"/>
      <c r="N23" s="51"/>
      <c r="O23" s="3"/>
      <c r="P23" s="49">
        <f>SUM(P20:P22)</f>
        <v>0</v>
      </c>
      <c r="Q23" s="66">
        <f>L23+P23</f>
        <v>26805.919237499998</v>
      </c>
    </row>
    <row r="24" spans="1:18" x14ac:dyDescent="0.35">
      <c r="A24" s="59">
        <v>2014</v>
      </c>
      <c r="B24" s="26">
        <v>56363.729999999996</v>
      </c>
      <c r="C24" s="26">
        <v>18787.920000000002</v>
      </c>
      <c r="D24" s="27">
        <f>B24-C24</f>
        <v>37575.81</v>
      </c>
      <c r="E24" s="52"/>
      <c r="F24" s="79">
        <v>41729</v>
      </c>
      <c r="G24" s="29">
        <v>14090.93</v>
      </c>
      <c r="H24" s="29">
        <f>G24</f>
        <v>14090.93</v>
      </c>
      <c r="I24" s="29"/>
      <c r="J24" s="30"/>
      <c r="K24" s="30"/>
      <c r="L24" s="31"/>
      <c r="M24" s="31"/>
      <c r="N24" s="30"/>
      <c r="O24" s="30"/>
      <c r="P24" s="31"/>
      <c r="Q24" s="60"/>
    </row>
    <row r="25" spans="1:18" x14ac:dyDescent="0.35">
      <c r="A25" s="61"/>
      <c r="B25" s="33"/>
      <c r="C25" s="33"/>
      <c r="D25" s="34"/>
      <c r="E25" s="35"/>
      <c r="F25" s="80">
        <v>41773</v>
      </c>
      <c r="G25" s="36">
        <v>14090.93</v>
      </c>
      <c r="H25" s="36">
        <f>H24+G25</f>
        <v>28181.86</v>
      </c>
      <c r="I25" s="36">
        <f>H25-C24</f>
        <v>9393.9399999999987</v>
      </c>
      <c r="J25" s="41">
        <v>2529</v>
      </c>
      <c r="K25" s="38">
        <f>I25*0.025%</f>
        <v>2.3484849999999997</v>
      </c>
      <c r="L25" s="42">
        <f>J25*K25</f>
        <v>5939.3185649999996</v>
      </c>
      <c r="M25" s="42"/>
      <c r="N25" s="41">
        <v>0</v>
      </c>
      <c r="O25" s="38">
        <f>I25*0.05%</f>
        <v>4.6969699999999994</v>
      </c>
      <c r="P25" s="42">
        <f>O25*N25</f>
        <v>0</v>
      </c>
      <c r="Q25" s="62"/>
    </row>
    <row r="26" spans="1:18" x14ac:dyDescent="0.35">
      <c r="A26" s="63"/>
      <c r="B26" s="33"/>
      <c r="C26" s="33"/>
      <c r="D26" s="34"/>
      <c r="E26" s="43"/>
      <c r="F26" s="80">
        <v>41866</v>
      </c>
      <c r="G26" s="36">
        <v>14090.93</v>
      </c>
      <c r="H26" s="44">
        <f>H25+G26</f>
        <v>42272.79</v>
      </c>
      <c r="I26" s="44">
        <f>G26</f>
        <v>14090.93</v>
      </c>
      <c r="J26" s="45">
        <v>2407</v>
      </c>
      <c r="K26" s="38">
        <f t="shared" ref="K26" si="2">I26*0.025%</f>
        <v>3.5227325</v>
      </c>
      <c r="L26" s="42">
        <f>J26*K26</f>
        <v>8479.2171275000001</v>
      </c>
      <c r="M26" s="42"/>
      <c r="N26" s="41">
        <v>0</v>
      </c>
      <c r="O26" s="38">
        <f>I26*0.05%</f>
        <v>7.0454650000000001</v>
      </c>
      <c r="P26" s="42">
        <f t="shared" ref="P26" si="3">O26*N26</f>
        <v>0</v>
      </c>
      <c r="Q26" s="64"/>
    </row>
    <row r="27" spans="1:18" x14ac:dyDescent="0.35">
      <c r="A27" s="63"/>
      <c r="B27" s="33"/>
      <c r="C27" s="33"/>
      <c r="D27" s="34"/>
      <c r="E27" s="43"/>
      <c r="F27" s="80">
        <v>41956</v>
      </c>
      <c r="G27" s="36">
        <v>14090.93</v>
      </c>
      <c r="H27" s="44">
        <f>H26+G27</f>
        <v>56363.72</v>
      </c>
      <c r="I27" s="44">
        <f>G27</f>
        <v>14090.93</v>
      </c>
      <c r="J27" s="45">
        <v>2407</v>
      </c>
      <c r="K27" s="38">
        <f t="shared" ref="K27" si="4">I27*0.025%</f>
        <v>3.5227325</v>
      </c>
      <c r="L27" s="42">
        <f>J27*K27</f>
        <v>8479.2171275000001</v>
      </c>
      <c r="M27" s="42"/>
      <c r="N27" s="41">
        <v>0</v>
      </c>
      <c r="O27" s="38">
        <f>I27*0.05%</f>
        <v>7.0454650000000001</v>
      </c>
      <c r="P27" s="42">
        <f t="shared" ref="P27" si="5">O27*N27</f>
        <v>0</v>
      </c>
      <c r="Q27" s="64"/>
    </row>
    <row r="28" spans="1:18" x14ac:dyDescent="0.35">
      <c r="A28" s="65" t="s">
        <v>53</v>
      </c>
      <c r="B28" s="53"/>
      <c r="C28" s="46"/>
      <c r="D28" s="46"/>
      <c r="E28" s="3"/>
      <c r="F28" s="81"/>
      <c r="G28" s="3"/>
      <c r="H28" s="3"/>
      <c r="I28" s="47">
        <f>SUM(I24:I27)</f>
        <v>37575.800000000003</v>
      </c>
      <c r="J28" s="48"/>
      <c r="K28" s="48"/>
      <c r="L28" s="49">
        <f>SUM(L25:L27)</f>
        <v>22897.752820000002</v>
      </c>
      <c r="M28" s="49"/>
      <c r="N28" s="3"/>
      <c r="O28" s="3"/>
      <c r="P28" s="49">
        <f>SUM(P25:P27)</f>
        <v>0</v>
      </c>
      <c r="Q28" s="66">
        <f>L28+P28</f>
        <v>22897.752820000002</v>
      </c>
    </row>
    <row r="29" spans="1:18" x14ac:dyDescent="0.35">
      <c r="A29" s="59">
        <v>2015</v>
      </c>
      <c r="B29" s="26">
        <v>56363.729999999996</v>
      </c>
      <c r="C29" s="26">
        <v>18787.920000000002</v>
      </c>
      <c r="D29" s="27">
        <f>B29-C29</f>
        <v>37575.81</v>
      </c>
      <c r="E29" s="52"/>
      <c r="F29" s="79">
        <v>42090</v>
      </c>
      <c r="G29" s="29">
        <v>14090.93</v>
      </c>
      <c r="H29" s="29">
        <f>G29</f>
        <v>14090.93</v>
      </c>
      <c r="I29" s="29"/>
      <c r="J29" s="30"/>
      <c r="K29" s="30"/>
      <c r="L29" s="31"/>
      <c r="M29" s="31"/>
      <c r="N29" s="30"/>
      <c r="O29" s="30"/>
      <c r="P29" s="31"/>
      <c r="Q29" s="60"/>
    </row>
    <row r="30" spans="1:18" x14ac:dyDescent="0.35">
      <c r="A30" s="61"/>
      <c r="B30" s="35"/>
      <c r="C30" s="35"/>
      <c r="D30" s="54"/>
      <c r="E30" s="35"/>
      <c r="F30" s="80">
        <v>42138</v>
      </c>
      <c r="G30" s="36">
        <v>14090.93</v>
      </c>
      <c r="H30" s="36">
        <f>H29+G30</f>
        <v>28181.86</v>
      </c>
      <c r="I30" s="36">
        <f>H30-C29</f>
        <v>9393.9399999999987</v>
      </c>
      <c r="J30" s="41">
        <v>2130</v>
      </c>
      <c r="K30" s="38">
        <f>I30*0.025%</f>
        <v>2.3484849999999997</v>
      </c>
      <c r="L30" s="42">
        <f>J30*K30</f>
        <v>5002.2730499999998</v>
      </c>
      <c r="M30" s="42"/>
      <c r="N30" s="41">
        <v>0</v>
      </c>
      <c r="O30" s="38">
        <f>I30*0.05%</f>
        <v>4.6969699999999994</v>
      </c>
      <c r="P30" s="42">
        <f>O30*N30</f>
        <v>0</v>
      </c>
      <c r="Q30" s="62"/>
    </row>
    <row r="31" spans="1:18" x14ac:dyDescent="0.35">
      <c r="A31" s="63"/>
      <c r="B31" s="35"/>
      <c r="C31" s="35"/>
      <c r="D31" s="54"/>
      <c r="E31" s="43"/>
      <c r="F31" s="80">
        <v>42233</v>
      </c>
      <c r="G31" s="36">
        <v>14090.93</v>
      </c>
      <c r="H31" s="44">
        <f>H30+G31</f>
        <v>42272.79</v>
      </c>
      <c r="I31" s="44">
        <f>G31</f>
        <v>14090.93</v>
      </c>
      <c r="J31" s="45">
        <v>2103</v>
      </c>
      <c r="K31" s="38">
        <f t="shared" ref="K31" si="6">I31*0.025%</f>
        <v>3.5227325</v>
      </c>
      <c r="L31" s="42">
        <f>J31*K31</f>
        <v>7408.3064475000001</v>
      </c>
      <c r="M31" s="42"/>
      <c r="N31" s="41">
        <v>0</v>
      </c>
      <c r="O31" s="38">
        <f>I31*0.05%</f>
        <v>7.0454650000000001</v>
      </c>
      <c r="P31" s="42">
        <f t="shared" ref="P31" si="7">O31*N31</f>
        <v>0</v>
      </c>
      <c r="Q31" s="64"/>
    </row>
    <row r="32" spans="1:18" x14ac:dyDescent="0.35">
      <c r="A32" s="63"/>
      <c r="B32" s="55"/>
      <c r="C32" s="43"/>
      <c r="D32" s="43"/>
      <c r="E32" s="43"/>
      <c r="F32" s="80">
        <v>42135</v>
      </c>
      <c r="G32" s="36">
        <v>14090.93</v>
      </c>
      <c r="H32" s="44">
        <f>H31+G32</f>
        <v>56363.72</v>
      </c>
      <c r="I32" s="44">
        <f>G32</f>
        <v>14090.93</v>
      </c>
      <c r="J32" s="45">
        <v>2031</v>
      </c>
      <c r="K32" s="38">
        <f t="shared" ref="K32" si="8">I32*0.025%</f>
        <v>3.5227325</v>
      </c>
      <c r="L32" s="42">
        <f>J32*K32</f>
        <v>7154.6697075000002</v>
      </c>
      <c r="M32" s="42"/>
      <c r="N32" s="41">
        <v>0</v>
      </c>
      <c r="O32" s="38">
        <f>I32*0.05%</f>
        <v>7.0454650000000001</v>
      </c>
      <c r="P32" s="42"/>
      <c r="Q32" s="64"/>
    </row>
    <row r="33" spans="1:17" ht="15" thickBot="1" x14ac:dyDescent="0.4">
      <c r="A33" s="63" t="s">
        <v>52</v>
      </c>
      <c r="B33" s="43"/>
      <c r="C33" s="43"/>
      <c r="D33" s="43"/>
      <c r="E33" s="43"/>
      <c r="F33" s="68"/>
      <c r="G33" s="43"/>
      <c r="H33" s="43"/>
      <c r="I33" s="69">
        <f>SUM(I29:I32)</f>
        <v>37575.800000000003</v>
      </c>
      <c r="J33" s="45"/>
      <c r="K33" s="45"/>
      <c r="L33" s="70">
        <f>SUM(L30:L32)</f>
        <v>19565.249205</v>
      </c>
      <c r="M33" s="70"/>
      <c r="N33" s="43"/>
      <c r="O33" s="43"/>
      <c r="P33" s="70">
        <f>SUM(P30:P32)</f>
        <v>0</v>
      </c>
      <c r="Q33" s="71">
        <f>L33+P33</f>
        <v>19565.249205</v>
      </c>
    </row>
    <row r="34" spans="1:17" s="11" customFormat="1" ht="15" thickBot="1" x14ac:dyDescent="0.4">
      <c r="A34" s="72" t="s">
        <v>26</v>
      </c>
      <c r="B34" s="73"/>
      <c r="C34" s="73"/>
      <c r="D34" s="74">
        <f>D19+D24+D29</f>
        <v>112726.15</v>
      </c>
      <c r="E34" s="75"/>
      <c r="F34" s="76"/>
      <c r="G34" s="73"/>
      <c r="H34" s="73"/>
      <c r="I34" s="74">
        <f>I23+I28+I33</f>
        <v>112726.15000000001</v>
      </c>
      <c r="J34" s="73"/>
      <c r="K34" s="73"/>
      <c r="L34" s="77">
        <f>L23+L28+L33</f>
        <v>69268.921262499993</v>
      </c>
      <c r="M34" s="77"/>
      <c r="N34" s="73"/>
      <c r="O34" s="73"/>
      <c r="P34" s="77">
        <f>P23+P28+P33</f>
        <v>0</v>
      </c>
      <c r="Q34" s="78">
        <f>Q23+Q28+Q33</f>
        <v>69268.921262499993</v>
      </c>
    </row>
    <row r="35" spans="1:17" x14ac:dyDescent="0.35">
      <c r="D35" s="25"/>
    </row>
  </sheetData>
  <mergeCells count="9">
    <mergeCell ref="E17:Q17"/>
    <mergeCell ref="D14:Q14"/>
    <mergeCell ref="D5:Q5"/>
    <mergeCell ref="D6:Q6"/>
    <mergeCell ref="D7:Q7"/>
    <mergeCell ref="D8:Q8"/>
    <mergeCell ref="D9:Q9"/>
    <mergeCell ref="D10:Q10"/>
    <mergeCell ref="D15:Q15"/>
  </mergeCells>
  <hyperlinks>
    <hyperlink ref="C2" r:id="rId1" xr:uid="{46EEB84F-3775-4FEA-8A42-C961F3FA963E}"/>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cp:lastPrinted>2021-06-08T09:42:12Z</cp:lastPrinted>
  <dcterms:created xsi:type="dcterms:W3CDTF">2021-05-21T13:51:38Z</dcterms:created>
  <dcterms:modified xsi:type="dcterms:W3CDTF">2021-06-10T13:47:59Z</dcterms:modified>
</cp:coreProperties>
</file>